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I20" i="15"/>
  <c r="A31"/>
  <c r="F30"/>
  <c r="C8"/>
  <c r="E11"/>
  <c r="I11" s="1"/>
  <c r="I12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I30" i="15" l="1"/>
  <c r="B25"/>
  <c r="B27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31" i="15" l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<sst xmlns="http://schemas.openxmlformats.org/spreadsheetml/2006/main" count="2587" uniqueCount="301">
  <si>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</si>
  <si>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</si>
  <si>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</si>
  <si>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</si>
  <si>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</si>
  <si>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</si>
  <si>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</si>
  <si>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</si>
  <si>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</si>
  <si>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</si>
  <si>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</si>
  <si>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</si>
  <si>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</si>
  <si>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</si>
  <si>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</si>
  <si>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</si>
  <si>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</si>
  <si>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</si>
  <si>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</si>
  <si>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</si>
  <si>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</si>
  <si>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</si>
  <si>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</si>
  <si>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</si>
  <si>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</si>
  <si>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</si>
  <si>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</si>
  <si>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</si>
  <si>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</si>
  <si>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</si>
  <si>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</si>
  <si>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</si>
  <si>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</si>
  <si>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</si>
  <si>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</si>
  <si>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</si>
  <si>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</si>
  <si>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</si>
  <si>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</si>
  <si>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</si>
  <si>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</si>
  <si>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</si>
  <si>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</si>
  <si>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</si>
  <si>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</si>
  <si>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</si>
  <si>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</si>
  <si>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</si>
  <si>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</si>
  <si>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</si>
  <si>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</si>
  <si>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</si>
  <si>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</si>
  <si>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</si>
  <si>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</si>
  <si>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</si>
  <si>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</si>
  <si>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</si>
  <si>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</si>
  <si>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</si>
  <si>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</si>
  <si>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</si>
  <si>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</si>
  <si>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</si>
  <si>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</si>
  <si>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</si>
  <si>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</si>
  <si>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</si>
  <si>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</si>
  <si>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</si>
  <si>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</si>
  <si>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</si>
  <si>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</si>
  <si>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</si>
  <si>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</si>
  <si>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</si>
  <si>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</si>
  <si>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</si>
  <si>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</si>
  <si>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</si>
  <si>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</si>
  <si>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</si>
  <si>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</si>
  <si>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</si>
  <si>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</si>
  <si>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</si>
  <si>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</si>
  <si>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</si>
  <si>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</si>
  <si>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</si>
  <si>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</si>
  <si>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</si>
  <si>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</si>
  <si>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</si>
  <si>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</si>
  <si>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</si>
  <si>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</si>
  <si>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</si>
  <si>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</si>
  <si>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</si>
  <si>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</si>
  <si>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</si>
  <si>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</si>
  <si>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</si>
  <si>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</si>
  <si>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</si>
  <si>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</si>
  <si>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</si>
  <si>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</si>
  <si>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</si>
  <si>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</si>
  <si>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</si>
  <si>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</si>
  <si>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</si>
  <si>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</si>
  <si>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</si>
  <si>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</si>
  <si>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</si>
  <si>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</si>
  <si>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</si>
  <si>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</si>
  <si>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</si>
  <si>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</si>
  <si>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</si>
  <si>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</si>
  <si>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</si>
  <si>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</si>
  <si>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</si>
  <si>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</si>
  <si>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</si>
  <si>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</si>
  <si>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</si>
  <si>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</si>
  <si>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</si>
  <si>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</si>
  <si>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</si>
  <si>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</si>
  <si>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</si>
  <si>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</si>
  <si>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</si>
  <si>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</si>
  <si>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</si>
  <si>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</si>
  <si>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</si>
  <si>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</si>
  <si>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</si>
  <si>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</si>
  <si>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</si>
  <si>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</si>
  <si>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</si>
  <si>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</si>
  <si>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</si>
  <si>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</si>
  <si>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</si>
  <si>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</si>
  <si>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</si>
  <si>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</si>
  <si>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</si>
  <si>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</si>
  <si>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</si>
  <si>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</si>
  <si>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</si>
  <si>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</si>
  <si>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</si>
  <si>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</si>
  <si>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</si>
  <si>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</si>
  <si>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</si>
  <si>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</si>
  <si>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</si>
  <si>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</si>
  <si>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</si>
  <si>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</si>
  <si>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</si>
  <si>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</si>
  <si>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</si>
  <si>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</si>
  <si>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</si>
  <si>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</si>
  <si>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</si>
  <si>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</si>
  <si>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</si>
  <si>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</si>
  <si>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</si>
  <si>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</si>
  <si>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</si>
  <si>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</si>
  <si>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</si>
  <si>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</si>
  <si>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</si>
  <si>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</si>
  <si>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</si>
  <si>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</si>
  <si>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</si>
  <si>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</si>
  <si>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</si>
  <si>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</si>
  <si>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</si>
  <si>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</si>
  <si>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</si>
  <si>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</si>
  <si>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</si>
  <si>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</si>
  <si>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</si>
  <si>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</si>
  <si>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</si>
  <si>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</si>
  <si>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</si>
  <si>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</si>
  <si>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</si>
  <si>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</si>
  <si>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</si>
  <si>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</si>
  <si>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</si>
  <si>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</si>
  <si>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</si>
  <si>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</si>
  <si>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</si>
  <si>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</si>
  <si>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</si>
  <si>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</si>
  <si>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</si>
  <si>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</si>
  <si>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</si>
  <si>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</si>
  <si>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</si>
  <si>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</si>
  <si>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</si>
  <si>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</si>
  <si>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</si>
  <si>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</si>
  <si>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</si>
  <si>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</si>
  <si>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</si>
  <si>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</si>
  <si>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</si>
  <si>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</si>
  <si>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</si>
  <si>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</si>
  <si>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</si>
  <si>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</si>
  <si>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</si>
  <si>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</si>
  <si>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</si>
  <si>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</si>
  <si>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</si>
  <si>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</si>
  <si>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</si>
  <si>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</si>
  <si>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</si>
  <si>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</si>
  <si>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</si>
  <si>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</si>
  <si>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</si>
  <si>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</si>
  <si>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</si>
  <si>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</si>
  <si>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</si>
  <si>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</si>
  <si>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</si>
  <si>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</si>
  <si>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</si>
  <si>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</si>
  <si>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</si>
  <si>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</si>
  <si>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</si>
  <si>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</si>
  <si>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</si>
  <si>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</si>
  <si>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</si>
  <si>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</si>
  <si>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</si>
  <si>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</si>
  <si>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</si>
  <si>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</si>
  <si>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</si>
  <si>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</si>
  <si>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</si>
  <si>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Tx Marge</t>
  </si>
  <si>
    <t xml:space="preserve">PRIX par maintenance </t>
  </si>
  <si>
    <t>Prix d'achat des Kits/Huile/MO</t>
  </si>
  <si>
    <t>Prix Vente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</si>
  <si>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</si>
  <si>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</si>
  <si>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</si>
  <si>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</si>
  <si>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</si>
  <si>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</si>
  <si>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</si>
  <si>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RENNER</t>
  </si>
  <si>
    <t xml:space="preserve">huile </t>
  </si>
  <si>
    <t>PAILLET</t>
  </si>
  <si>
    <t>RSF 45</t>
  </si>
  <si>
    <t>WP1</t>
  </si>
  <si>
    <t>wp2</t>
  </si>
  <si>
    <t>wp3</t>
  </si>
  <si>
    <t>wp4</t>
  </si>
  <si>
    <t>10l</t>
  </si>
  <si>
    <t>wp5</t>
  </si>
  <si>
    <t>wp6</t>
  </si>
  <si>
    <t>wp8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</si>
</sst>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M2" sqref="M2:O3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14.42578125" customWidth="1"/>
  </cols>
  <sheetData>
    <row r="1" spans="1:16" s="22" customFormat="1" ht="38.25">
      <c r="A1" s="83"/>
      <c r="B1" s="83"/>
      <c r="C1" s="88" t="s">
        <v>280</v>
      </c>
      <c r="D1" s="89" t="s">
        <v>278</v>
      </c>
      <c r="E1" s="90" t="s">
        <v>281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287</v>
      </c>
      <c r="B2" s="107" t="s">
        <v>291</v>
      </c>
      <c r="C2" s="83"/>
      <c r="D2" s="108"/>
      <c r="E2" s="108"/>
      <c r="F2" s="83"/>
      <c r="G2" s="83"/>
      <c r="H2" s="83"/>
      <c r="I2" s="91"/>
      <c r="J2" s="91"/>
      <c r="N2" s="5"/>
    </row>
    <row r="3" spans="1:16" ht="16.5" customHeight="1">
      <c r="A3" s="106" t="s">
        <v>283</v>
      </c>
      <c r="B3" s="107" t="s">
        <v>289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282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284</v>
      </c>
      <c r="B5" s="107">
        <v>8000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285</v>
      </c>
      <c r="B6" s="107">
        <v>5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286</v>
      </c>
      <c r="B7" s="107">
        <v>5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288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>
        <v>21002</v>
      </c>
      <c r="C10" s="109">
        <v>369.6</v>
      </c>
      <c r="D10" s="107">
        <v>1.5</v>
      </c>
      <c r="E10" s="110">
        <f>C10*D10</f>
        <v>554.40000000000009</v>
      </c>
      <c r="F10" s="97">
        <v>0.4</v>
      </c>
      <c r="G10" s="91"/>
      <c r="H10" s="91"/>
      <c r="I10" s="96">
        <f t="shared" ref="I10:I20" si="0">E10*F10</f>
        <v>221.76000000000005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100" t="s">
        <v>294</v>
      </c>
      <c r="B11" s="91">
        <v>21003</v>
      </c>
      <c r="C11" s="109">
        <v>517.29999999999995</v>
      </c>
      <c r="D11" s="107">
        <v>1.5</v>
      </c>
      <c r="E11" s="110">
        <f t="shared" ref="E11:E20" si="1">C11*D11</f>
        <v>775.94999999999993</v>
      </c>
      <c r="F11" s="97">
        <v>0.2</v>
      </c>
      <c r="G11" s="91"/>
      <c r="H11" s="91"/>
      <c r="I11" s="96">
        <f t="shared" si="0"/>
        <v>155.19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295</v>
      </c>
      <c r="B12" s="91">
        <v>21004</v>
      </c>
      <c r="C12" s="109">
        <v>87.4</v>
      </c>
      <c r="D12" s="107">
        <v>1.5</v>
      </c>
      <c r="E12" s="110">
        <v>582.4</v>
      </c>
      <c r="F12" s="97">
        <v>0.4</v>
      </c>
      <c r="G12" s="91"/>
      <c r="H12" s="91"/>
      <c r="I12" s="96">
        <f t="shared" si="0"/>
        <v>232.96</v>
      </c>
      <c r="J12" s="91"/>
      <c r="L12" s="5"/>
    </row>
    <row r="13" spans="1:16" ht="15" customHeight="1">
      <c r="A13" s="100" t="s">
        <v>296</v>
      </c>
      <c r="B13" s="91">
        <v>21005</v>
      </c>
      <c r="C13" s="109">
        <v>741.3</v>
      </c>
      <c r="D13" s="107">
        <v>1.5</v>
      </c>
      <c r="E13" s="110">
        <f t="shared" si="1"/>
        <v>1111.9499999999998</v>
      </c>
      <c r="F13" s="97">
        <v>0.2</v>
      </c>
      <c r="G13" s="91"/>
      <c r="H13" s="91"/>
      <c r="I13" s="96">
        <f t="shared" si="0"/>
        <v>222.39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290</v>
      </c>
      <c r="B14" s="91" t="s">
        <v>297</v>
      </c>
      <c r="C14" s="109">
        <v>39.9</v>
      </c>
      <c r="D14" s="107">
        <v>1.5</v>
      </c>
      <c r="E14" s="110">
        <f t="shared" si="1"/>
        <v>59.849999999999994</v>
      </c>
      <c r="F14" s="97">
        <v>3</v>
      </c>
      <c r="G14" s="91"/>
      <c r="H14" s="91"/>
      <c r="I14" s="96">
        <f t="shared" si="0"/>
        <v>179.54999999999998</v>
      </c>
      <c r="J14" s="91"/>
    </row>
    <row r="15" spans="1:16" ht="15" customHeight="1">
      <c r="A15" s="100" t="s">
        <v>276</v>
      </c>
      <c r="B15" s="91"/>
      <c r="C15" s="109">
        <v>310</v>
      </c>
      <c r="D15" s="107">
        <v>1.33</v>
      </c>
      <c r="E15" s="110">
        <f t="shared" si="1"/>
        <v>412.3</v>
      </c>
      <c r="F15" s="97">
        <v>1</v>
      </c>
      <c r="G15" s="91"/>
      <c r="H15" s="91"/>
      <c r="I15" s="96">
        <f t="shared" si="0"/>
        <v>412.3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298</v>
      </c>
      <c r="B16" s="91">
        <v>24494</v>
      </c>
      <c r="C16" s="109">
        <v>1492.75</v>
      </c>
      <c r="D16" s="107">
        <v>1.5</v>
      </c>
      <c r="E16" s="110">
        <f t="shared" si="1"/>
        <v>2239.125</v>
      </c>
      <c r="F16" s="97">
        <v>0.2</v>
      </c>
      <c r="G16" s="91"/>
      <c r="H16" s="91"/>
      <c r="I16" s="96">
        <f t="shared" si="0"/>
        <v>447.82500000000005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299</v>
      </c>
      <c r="B17" s="91">
        <v>21007</v>
      </c>
      <c r="C17" s="109">
        <v>964.6</v>
      </c>
      <c r="D17" s="107">
        <v>1.5</v>
      </c>
      <c r="E17" s="110">
        <f t="shared" si="1"/>
        <v>1446.9</v>
      </c>
      <c r="F17" s="97">
        <v>0.2</v>
      </c>
      <c r="G17" s="91"/>
      <c r="H17" s="91"/>
      <c r="I17" s="96">
        <f t="shared" si="0"/>
        <v>289.38000000000005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300</v>
      </c>
      <c r="B18" s="91">
        <v>21009</v>
      </c>
      <c r="C18" s="109">
        <v>751.8</v>
      </c>
      <c r="D18" s="107">
        <v>1.5</v>
      </c>
      <c r="E18" s="110">
        <f t="shared" si="1"/>
        <v>1127.6999999999998</v>
      </c>
      <c r="F18" s="97">
        <v>0.2</v>
      </c>
      <c r="G18" s="91"/>
      <c r="H18" s="91"/>
      <c r="I18" s="96">
        <f t="shared" si="0"/>
        <v>225.53999999999996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1</v>
      </c>
      <c r="G19" s="91"/>
      <c r="H19" s="91"/>
      <c r="I19" s="96">
        <f t="shared" si="0"/>
        <v>12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>
        <f t="shared" si="0"/>
        <v>0</v>
      </c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2398.895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2398.895</v>
      </c>
      <c r="I24" s="96">
        <f>H24*B8</f>
        <v>95.955799999999996</v>
      </c>
      <c r="J24" s="91"/>
    </row>
    <row r="25" spans="1:16">
      <c r="A25" s="91" t="str">
        <f>"Augmentation en "&amp;B6&amp;" ans "</f>
        <v xml:space="preserve">Augmentation en 5 ans </v>
      </c>
      <c r="B25" s="102">
        <f>IF(B6=6,J29,IF(B6=5,J28,IF(B6=4,J27,IF(B6=3,J26,IF(B6=3,J25,IF(B6=2,J25))))))</f>
        <v>407.47285029120002</v>
      </c>
      <c r="C25" s="83"/>
      <c r="D25" s="101"/>
      <c r="E25" s="91"/>
      <c r="F25" s="100">
        <v>2</v>
      </c>
      <c r="G25" s="100">
        <v>2021</v>
      </c>
      <c r="H25" s="96">
        <f>H24+I24</f>
        <v>2494.8508000000002</v>
      </c>
      <c r="I25" s="96">
        <f>H25*B8</f>
        <v>99.794032000000016</v>
      </c>
      <c r="J25" s="96">
        <f>SUM(I24)</f>
        <v>95.955799999999996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2594.644832</v>
      </c>
      <c r="I26" s="96">
        <f>H26*B8</f>
        <v>103.78579328000001</v>
      </c>
      <c r="J26" s="96">
        <f>SUM(I24:I25)</f>
        <v>195.74983200000003</v>
      </c>
    </row>
    <row r="27" spans="1:16">
      <c r="A27" s="91" t="s">
        <v>279</v>
      </c>
      <c r="B27" s="103">
        <f>(J21)+(B25/B6)</f>
        <v>2480.3895700582398</v>
      </c>
      <c r="C27" s="91"/>
      <c r="D27" s="91"/>
      <c r="E27" s="91"/>
      <c r="F27" s="100">
        <v>4</v>
      </c>
      <c r="G27" s="100">
        <v>2023</v>
      </c>
      <c r="H27" s="96">
        <f>H26+I26</f>
        <v>2698.4306252799997</v>
      </c>
      <c r="I27" s="96">
        <f>H27*B8</f>
        <v>107.93722501119998</v>
      </c>
      <c r="J27" s="96">
        <f>SUM(I24:I26)</f>
        <v>299.53562528000003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2806.3678502911998</v>
      </c>
      <c r="I28" s="96">
        <f>H28*B8</f>
        <v>112.25471401164799</v>
      </c>
      <c r="J28" s="96">
        <f>SUM(I24:I27)</f>
        <v>407.47285029120002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2918.6225643028479</v>
      </c>
      <c r="I29" s="96"/>
      <c r="J29" s="96">
        <f>SUM(I24:I28)</f>
        <v>519.72756430284801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5 ans :</v>
      </c>
      <c r="G30" s="112"/>
      <c r="H30" s="113"/>
      <c r="I30" s="114">
        <f>IF(B6=6,J29,IF(B6=5,J28,IF(B6=4,J27,IF(B6=3,J26,IF(B6=3,J25,IF(B6=2,J25))))))</f>
        <v>407.47285029120002</v>
      </c>
      <c r="J30" s="91"/>
    </row>
    <row r="31" spans="1:16">
      <c r="A31" s="115" t="str">
        <f>"PRIX par maintenance lissée sur "&amp;B6&amp;" ans :"</f>
        <v>PRIX par maintenance lissée sur 5 ans :</v>
      </c>
      <c r="B31" s="116">
        <f>B27</f>
        <v>2480.3895700582398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2021-05-03T12:28:32Z</dcterms:modified>
</cp:coreProperties>
</file>