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27" i="1"/>
  <c r="G28"/>
  <c r="B37"/>
  <c r="G10"/>
  <c r="G11" s="1"/>
  <c r="B36"/>
  <c r="B34"/>
  <c r="B27"/>
  <c r="B24"/>
  <c r="B23"/>
  <c r="G12" l="1"/>
  <c r="G14" s="1"/>
  <c r="G15" s="1"/>
  <c r="I15" s="1"/>
  <c r="F33" s="1"/>
  <c r="F35" s="1"/>
  <c r="G13" l="1"/>
  <c r="I13" s="1"/>
  <c r="F32" s="1"/>
</calcChain>
</file>

<file path=xl/sharedStrings.xml><?xml version="1.0" encoding="utf-8"?>
<sst xmlns="http://schemas.openxmlformats.org/spreadsheetml/2006/main" count="46" uniqueCount="37">
  <si>
    <t>Calcul retour sur investissement fabrication azote sur site vs azote en vrac gazier</t>
  </si>
  <si>
    <t>Investissement client avec maintenance et conso electrique sur 5 Ans</t>
  </si>
  <si>
    <t>Cout achat azote vrac prix 2021</t>
  </si>
  <si>
    <t>Reservoir 900L</t>
  </si>
  <si>
    <t>Secheur ED 480</t>
  </si>
  <si>
    <t>Separateur de condensats</t>
  </si>
  <si>
    <t>Colonne Charbon actif</t>
  </si>
  <si>
    <t>Reservoir process 500L</t>
  </si>
  <si>
    <t>Generateur d'azote GA100X</t>
  </si>
  <si>
    <t>Filtration sortie Azote</t>
  </si>
  <si>
    <t>Booster 15Kw/300B</t>
  </si>
  <si>
    <t>Detente 300B/25B</t>
  </si>
  <si>
    <t>Stockage B80 x30</t>
  </si>
  <si>
    <t>Inox de raccordement basse et haute pression</t>
  </si>
  <si>
    <t>Prix</t>
  </si>
  <si>
    <t>Compresseur 30Kw avec FdP</t>
  </si>
  <si>
    <t>Filtrations bea+sc auto+cyclo+purge</t>
  </si>
  <si>
    <t>Mo et depl</t>
  </si>
  <si>
    <t>Marge 30%</t>
  </si>
  <si>
    <t>Conso estimé par AMADA</t>
  </si>
  <si>
    <t>EDF (comp + secheur + booster + annexes)</t>
  </si>
  <si>
    <t>Prix azote 2021 au m3</t>
  </si>
  <si>
    <t>Maintenance Materiel  sur 5 ans</t>
  </si>
  <si>
    <t>Comp + booster+filtration</t>
  </si>
  <si>
    <t>Imprevu 5 ans</t>
  </si>
  <si>
    <t>Total sur 5 Ans</t>
  </si>
  <si>
    <t>Frais EDF sur 5 ans</t>
  </si>
  <si>
    <t>Par jour 6h</t>
  </si>
  <si>
    <t>Par mois 21 Jours en m3</t>
  </si>
  <si>
    <t>par an 11 mois en m3</t>
  </si>
  <si>
    <t>Euros</t>
  </si>
  <si>
    <t>m3</t>
  </si>
  <si>
    <t xml:space="preserve">Montant azote achetée estimé par an </t>
  </si>
  <si>
    <t>Foisonnement estimé 70%</t>
  </si>
  <si>
    <t>Conso moyenne m3/h</t>
  </si>
  <si>
    <t>Retour sur inv</t>
  </si>
  <si>
    <t>par mois sur 5 ans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</si>
</sst>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"/>
  <sheetViews>
    <sheetView tabSelected="1" workbookViewId="0">
      <selection activeCell="G28" sqref="G28"/>
    </sheetView>
  </sheetViews>
  <sheetFormatPr baseColWidth="10" defaultRowHeight="15"/>
  <cols>
    <col min="1" max="1" width="38" customWidth="1"/>
    <col min="5" max="5" width="13" customWidth="1"/>
    <col min="6" max="6" width="23.140625" customWidth="1"/>
  </cols>
  <sheetData>
    <row r="2" spans="1:9" ht="21">
      <c r="B2" s="1" t="s">
        <v>0</v>
      </c>
    </row>
    <row r="4" spans="1:9">
      <c r="A4" t="s">
        <v>1</v>
      </c>
    </row>
    <row r="5" spans="1:9">
      <c r="B5" t="s">
        <v>14</v>
      </c>
      <c r="E5" t="s">
        <v>2</v>
      </c>
    </row>
    <row r="6" spans="1:9">
      <c r="A6" t="s">
        <v>15</v>
      </c>
      <c r="B6">
        <v>12838</v>
      </c>
      <c r="E6" t="s">
        <v>19</v>
      </c>
    </row>
    <row r="7" spans="1:9">
      <c r="A7" t="s">
        <v>3</v>
      </c>
      <c r="B7">
        <v>1321</v>
      </c>
    </row>
    <row r="8" spans="1:9">
      <c r="A8" t="s">
        <v>4</v>
      </c>
      <c r="B8">
        <v>3757</v>
      </c>
      <c r="E8" s="4" t="s">
        <v>21</v>
      </c>
      <c r="G8">
        <v>2.52</v>
      </c>
      <c r="H8" t="s">
        <v>30</v>
      </c>
    </row>
    <row r="9" spans="1:9">
      <c r="A9" t="s">
        <v>16</v>
      </c>
      <c r="B9">
        <v>1013</v>
      </c>
      <c r="E9" t="s">
        <v>34</v>
      </c>
      <c r="G9">
        <v>52</v>
      </c>
      <c r="H9" t="s">
        <v>31</v>
      </c>
    </row>
    <row r="10" spans="1:9">
      <c r="A10" t="s">
        <v>5</v>
      </c>
      <c r="B10">
        <v>729</v>
      </c>
      <c r="E10" t="s">
        <v>27</v>
      </c>
      <c r="G10">
        <f>G9*6</f>
        <v>312</v>
      </c>
      <c r="H10" t="s">
        <v>31</v>
      </c>
      <c r="I10">
        <v>0</v>
      </c>
    </row>
    <row r="11" spans="1:9">
      <c r="A11" t="s">
        <v>6</v>
      </c>
      <c r="B11">
        <v>2886</v>
      </c>
      <c r="E11" t="s">
        <v>28</v>
      </c>
      <c r="G11">
        <f>G10*21</f>
        <v>6552</v>
      </c>
      <c r="H11" t="s">
        <v>31</v>
      </c>
    </row>
    <row r="12" spans="1:9">
      <c r="A12" t="s">
        <v>8</v>
      </c>
      <c r="B12">
        <v>64715</v>
      </c>
      <c r="E12" t="s">
        <v>29</v>
      </c>
      <c r="G12">
        <f>G11*11</f>
        <v>72072</v>
      </c>
      <c r="H12" t="s">
        <v>31</v>
      </c>
    </row>
    <row r="13" spans="1:9">
      <c r="A13" t="s">
        <v>7</v>
      </c>
      <c r="B13">
        <v>782</v>
      </c>
      <c r="E13" t="s">
        <v>32</v>
      </c>
      <c r="G13">
        <f>G12*G8</f>
        <v>181621.44</v>
      </c>
      <c r="H13" t="s">
        <v>30</v>
      </c>
      <c r="I13">
        <f>G13*5</f>
        <v>908107.2</v>
      </c>
    </row>
    <row r="14" spans="1:9">
      <c r="A14" t="s">
        <v>9</v>
      </c>
      <c r="B14">
        <v>215</v>
      </c>
      <c r="E14" t="s">
        <v>33</v>
      </c>
      <c r="G14">
        <f>G12*0.7</f>
        <v>50450.399999999994</v>
      </c>
      <c r="H14" t="s">
        <v>31</v>
      </c>
    </row>
    <row r="15" spans="1:9">
      <c r="E15" t="s">
        <v>32</v>
      </c>
      <c r="G15">
        <f>G14*G8</f>
        <v>127135.00799999999</v>
      </c>
      <c r="H15" t="s">
        <v>30</v>
      </c>
      <c r="I15">
        <f>G15*5</f>
        <v>635675.03999999992</v>
      </c>
    </row>
    <row r="16" spans="1:9">
      <c r="A16" t="s">
        <v>3</v>
      </c>
      <c r="B16">
        <v>1321</v>
      </c>
    </row>
    <row r="17" spans="1:7">
      <c r="A17" t="s">
        <v>10</v>
      </c>
      <c r="B17">
        <v>34150</v>
      </c>
    </row>
    <row r="18" spans="1:7">
      <c r="A18" t="s">
        <v>11</v>
      </c>
      <c r="B18">
        <v>2185</v>
      </c>
    </row>
    <row r="19" spans="1:7">
      <c r="A19" t="s">
        <v>12</v>
      </c>
      <c r="B19">
        <v>24531</v>
      </c>
    </row>
    <row r="20" spans="1:7" ht="27.75" customHeight="1">
      <c r="A20" s="2" t="s">
        <v>13</v>
      </c>
      <c r="B20">
        <v>5000</v>
      </c>
    </row>
    <row r="21" spans="1:7">
      <c r="A21" t="s">
        <v>17</v>
      </c>
      <c r="B21">
        <v>15000</v>
      </c>
    </row>
    <row r="23" spans="1:7">
      <c r="B23">
        <f>SUM(B6:B21)</f>
        <v>170443</v>
      </c>
    </row>
    <row r="24" spans="1:7">
      <c r="A24" t="s">
        <v>18</v>
      </c>
      <c r="B24" s="3">
        <f>B23*1.3</f>
        <v>221575.9</v>
      </c>
    </row>
    <row r="27" spans="1:7">
      <c r="A27" t="s">
        <v>26</v>
      </c>
      <c r="B27" s="3">
        <f>B28*5</f>
        <v>117810</v>
      </c>
      <c r="G27">
        <f>G13/11</f>
        <v>16511.04</v>
      </c>
    </row>
    <row r="28" spans="1:7">
      <c r="A28" t="s">
        <v>20</v>
      </c>
      <c r="B28">
        <v>23562</v>
      </c>
      <c r="G28">
        <f>G15/11</f>
        <v>11557.727999999999</v>
      </c>
    </row>
    <row r="29" spans="1:7">
      <c r="A29" t="s">
        <v>22</v>
      </c>
      <c r="B29" s="3">
        <v>62500</v>
      </c>
    </row>
    <row r="30" spans="1:7">
      <c r="A30" t="s">
        <v>23</v>
      </c>
      <c r="B30">
        <v>12500</v>
      </c>
    </row>
    <row r="31" spans="1:7">
      <c r="A31" t="s">
        <v>24</v>
      </c>
      <c r="B31" s="3">
        <v>10000</v>
      </c>
    </row>
    <row r="32" spans="1:7">
      <c r="A32" t="s">
        <v>24</v>
      </c>
      <c r="B32">
        <v>2000</v>
      </c>
      <c r="F32">
        <f>I13-B34</f>
        <v>496221.29999999993</v>
      </c>
    </row>
    <row r="33" spans="1:6">
      <c r="F33">
        <f>I15-B34</f>
        <v>223789.1399999999</v>
      </c>
    </row>
    <row r="34" spans="1:6">
      <c r="B34">
        <f>SUM(B24,B27,B29,B31)</f>
        <v>411885.9</v>
      </c>
    </row>
    <row r="35" spans="1:6">
      <c r="E35" t="s">
        <v>35</v>
      </c>
      <c r="F35">
        <f>B34/F33</f>
        <v>1.8405088826026152</v>
      </c>
    </row>
    <row r="36" spans="1:6">
      <c r="A36" t="s">
        <v>25</v>
      </c>
      <c r="B36">
        <f>B34/5</f>
        <v>82377.180000000008</v>
      </c>
    </row>
    <row r="37" spans="1:6">
      <c r="A37" t="s">
        <v>36</v>
      </c>
      <c r="B37">
        <f>B36/11</f>
        <v>7488.8345454545461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</dc:creator>
  <cp:lastModifiedBy>René</cp:lastModifiedBy>
  <dcterms:created xsi:type="dcterms:W3CDTF">2025-06-12T07:28:04Z</dcterms:created>
  <dcterms:modified xsi:type="dcterms:W3CDTF">2025-06-12T10:01:39Z</dcterms:modified>
</cp:coreProperties>
</file>