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 concurrentCalc="0"/>
</workbook>
</file>

<file path=xl/calcChain.xml><?xml version="1.0" encoding="utf-8"?>
<calcChain xmlns="http://schemas.openxmlformats.org/spreadsheetml/2006/main">
  <c r="B34" i="15"/>
  <c r="B30"/>
  <c r="I10"/>
  <c r="I11" s="1"/>
  <c r="I12" s="1"/>
  <c r="I13" s="1"/>
  <c r="I14" s="1"/>
  <c r="I15" s="1"/>
  <c r="I16" s="1"/>
  <c r="I19" s="1"/>
  <c r="I22" s="1"/>
  <c r="J24" l="1"/>
  <c r="H27" l="1"/>
  <c r="I27" s="1"/>
  <c r="I27" s="1"/>
  <c r="H28"/>
  <c r="I28" l="1"/>
  <c r="H29" l="1"/>
  <c r="I29" s="1"/>
  <c r="H30" s="1"/>
  <c r="I30" s="1"/>
  <c r="H31" s="1"/>
  <c r="I31" s="1"/>
  <c r="H32" s="1"/>
  <c r="I29" s="1"/>
  <c r="H30" s="1"/>
  <c r="I30" s="1"/>
  <c r="H31" s="1"/>
  <c r="I31" s="1"/>
  <c r="H32" s="1"/>
  <c r="H30" s="1"/>
  <c r="I30" s="1"/>
  <c r="H31" s="1"/>
  <c r="I31" s="1"/>
  <c r="H32" s="1"/>
  <c r="I30" s="1"/>
  <c r="H31" s="1"/>
  <c r="I31" s="1"/>
  <c r="H32" s="1"/>
  <c r="J31"/>
  <c r="B28"/>
  <c r="I23"/>
  <c r="I21"/>
  <c r="I20"/>
  <c r="E23"/>
  <c r="E21"/>
  <c r="E20"/>
  <c r="E16"/>
  <c r="I16" s="1"/>
</calcChain>
</file>

<file path=xl/sharedStrings.xml><?xml version="1.0" encoding="utf-8"?>
<sst xmlns="http://schemas.openxmlformats.org/spreadsheetml/2006/main" count="2589" uniqueCount="302">
  <si>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</si>
  <si>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</si>
  <si>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</si>
  <si>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</si>
  <si>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</si>
  <si>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</si>
  <si>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</si>
  <si>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</si>
  <si>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</si>
  <si>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</si>
  <si>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</si>
  <si>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</si>
  <si>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</si>
  <si>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</si>
  <si>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</si>
  <si>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</si>
  <si>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</si>
  <si>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</si>
  <si>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</si>
  <si>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</si>
  <si>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</si>
  <si>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</si>
  <si>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</si>
  <si>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</si>
  <si>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</si>
  <si>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</si>
  <si>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</si>
  <si>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</si>
  <si>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</si>
  <si>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</si>
  <si>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</si>
  <si>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</si>
  <si>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</si>
  <si>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</si>
  <si>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</si>
  <si>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</si>
  <si>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</si>
  <si>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</si>
  <si>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</si>
  <si>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</si>
  <si>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</si>
  <si>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</si>
  <si>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</si>
  <si>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</si>
  <si>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</si>
  <si>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</si>
  <si>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</si>
  <si>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</si>
  <si>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</si>
  <si>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</si>
  <si>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</si>
  <si>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</si>
  <si>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</si>
  <si>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</si>
  <si>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</si>
  <si>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</si>
  <si>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</si>
  <si>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</si>
  <si>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</si>
  <si>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</si>
  <si>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</si>
  <si>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</si>
  <si>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</si>
  <si>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</si>
  <si>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</si>
  <si>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</si>
  <si>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</si>
  <si>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</si>
  <si>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</si>
  <si>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</si>
  <si>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</si>
  <si>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</si>
  <si>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</si>
  <si>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</si>
  <si>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</si>
  <si>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</si>
  <si>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</si>
  <si>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</si>
  <si>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</si>
  <si>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</si>
  <si>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</si>
  <si>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</si>
  <si>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</si>
  <si>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</si>
  <si>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</si>
  <si>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</si>
  <si>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</si>
  <si>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</si>
  <si>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</si>
  <si>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</si>
  <si>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</si>
  <si>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</si>
  <si>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</si>
  <si>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</si>
  <si>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</si>
  <si>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</si>
  <si>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</si>
  <si>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</si>
  <si>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</si>
  <si>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</si>
  <si>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</si>
  <si>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</si>
  <si>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</si>
  <si>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</si>
  <si>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</si>
  <si>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</si>
  <si>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</si>
  <si>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</si>
  <si>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</si>
  <si>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</si>
  <si>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</si>
  <si>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</si>
  <si>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</si>
  <si>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</si>
  <si>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</si>
  <si>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</si>
  <si>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</si>
  <si>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</si>
  <si>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</si>
  <si>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</si>
  <si>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</si>
  <si>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</si>
  <si>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</si>
  <si>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</si>
  <si>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</si>
  <si>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</si>
  <si>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</si>
  <si>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</si>
  <si>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</si>
  <si>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</si>
  <si>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</si>
  <si>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</si>
  <si>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</si>
  <si>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</si>
  <si>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</si>
  <si>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</si>
  <si>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</si>
  <si>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</si>
  <si>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</si>
  <si>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</si>
  <si>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</si>
  <si>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</si>
  <si>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</si>
  <si>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</si>
  <si>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</si>
  <si>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</si>
  <si>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</si>
  <si>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</si>
  <si>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</si>
  <si>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</si>
  <si>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</si>
  <si>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</si>
  <si>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</si>
  <si>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</si>
  <si>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</si>
  <si>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</si>
  <si>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</si>
  <si>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</si>
  <si>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</si>
  <si>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</si>
  <si>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</si>
  <si>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</si>
  <si>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</si>
  <si>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</si>
  <si>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</si>
  <si>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</si>
  <si>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</si>
  <si>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</si>
  <si>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</si>
  <si>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</si>
  <si>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</si>
  <si>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</si>
  <si>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</si>
  <si>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</si>
  <si>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</si>
  <si>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</si>
  <si>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</si>
  <si>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</si>
  <si>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</si>
  <si>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</si>
  <si>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</si>
  <si>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</si>
  <si>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</si>
  <si>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</si>
  <si>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</si>
  <si>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</si>
  <si>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</si>
  <si>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</si>
  <si>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</si>
  <si>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</si>
  <si>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</si>
  <si>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</si>
  <si>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</si>
  <si>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</si>
  <si>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</si>
  <si>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</si>
  <si>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</si>
  <si>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</si>
  <si>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</si>
  <si>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</si>
  <si>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</si>
  <si>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</si>
  <si>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</si>
  <si>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</si>
  <si>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</si>
  <si>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</si>
  <si>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</si>
  <si>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</si>
  <si>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</si>
  <si>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</si>
  <si>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</si>
  <si>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</si>
  <si>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</si>
  <si>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</si>
  <si>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</si>
  <si>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</si>
  <si>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</si>
  <si>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</si>
  <si>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</si>
  <si>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</si>
  <si>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</si>
  <si>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</si>
  <si>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</si>
  <si>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</si>
  <si>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</si>
  <si>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</si>
  <si>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</si>
  <si>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</si>
  <si>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</si>
  <si>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</si>
  <si>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</si>
  <si>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</si>
  <si>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</si>
  <si>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</si>
  <si>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</si>
  <si>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</si>
  <si>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</si>
  <si>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</si>
  <si>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</si>
  <si>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</si>
  <si>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</si>
  <si>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</si>
  <si>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</si>
  <si>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</si>
  <si>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</si>
  <si>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</si>
  <si>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</si>
  <si>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</si>
  <si>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</si>
  <si>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</si>
  <si>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</si>
  <si>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</si>
  <si>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</si>
  <si>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</si>
  <si>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</si>
  <si>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</si>
  <si>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</si>
  <si>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</si>
  <si>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</si>
  <si>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</si>
  <si>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</si>
  <si>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</si>
  <si>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</si>
  <si>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</si>
  <si>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</si>
  <si>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</si>
  <si>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</si>
  <si>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</si>
  <si>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</si>
  <si>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</si>
  <si>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</si>
  <si>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</si>
  <si>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</si>
  <si>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</si>
  <si>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</si>
  <si>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</si>
  <si>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</si>
  <si>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</si>
  <si>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Courroies</t>
  </si>
  <si>
    <t>Tx Marge</t>
  </si>
  <si>
    <t xml:space="preserve">PRIX par maintenance </t>
  </si>
  <si>
    <t>Prix d'achat des Kits/Huile/MO</t>
  </si>
  <si>
    <t>Prix Vente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</si>
  <si>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</si>
  <si>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</si>
  <si>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</si>
  <si>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</si>
  <si>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</si>
  <si>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</si>
  <si>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</si>
  <si>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RENNER</t>
  </si>
  <si>
    <t xml:space="preserve">huile </t>
  </si>
  <si>
    <t xml:space="preserve">sep de cond </t>
  </si>
  <si>
    <t>CHAUSSY</t>
  </si>
  <si>
    <t>RSF PRO 15</t>
  </si>
  <si>
    <t>10848-5</t>
  </si>
  <si>
    <t>190rb</t>
  </si>
  <si>
    <t>owamat 11</t>
  </si>
  <si>
    <t>kit bloc aspi</t>
  </si>
  <si>
    <t>kit vpm</t>
  </si>
  <si>
    <t>bulbe thermo</t>
  </si>
  <si>
    <t>electrovanne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</si>
</sst>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5"/>
  <sheetViews>
    <sheetView tabSelected="1" workbookViewId="0">
      <selection activeCell="F20" sqref="F20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281</v>
      </c>
      <c r="D1" s="89" t="s">
        <v>279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288</v>
      </c>
      <c r="B2" s="107" t="s">
        <v>293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284</v>
      </c>
      <c r="B3" s="107" t="s">
        <v>290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283</v>
      </c>
      <c r="B4" s="107" t="s">
        <v>294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285</v>
      </c>
      <c r="B5" s="107">
        <v>6000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286</v>
      </c>
      <c r="B6" s="107">
        <v>5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287</v>
      </c>
      <c r="B7" s="107">
        <v>20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289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>
        <v>10285</v>
      </c>
      <c r="B10" s="91"/>
      <c r="C10" s="109">
        <v>18</v>
      </c>
      <c r="D10" s="107">
        <v>1.5</v>
      </c>
      <c r="E10" s="110">
        <f>C10*D10</f>
        <v>27</v>
      </c>
      <c r="F10" s="97">
        <v>3</v>
      </c>
      <c r="G10" s="91"/>
      <c r="H10" s="91"/>
      <c r="I10" s="96">
        <f>E10*F10</f>
        <v>81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>
        <v>10286</v>
      </c>
      <c r="B11" s="91"/>
      <c r="C11" s="109">
        <v>13.2</v>
      </c>
      <c r="D11" s="107">
        <v>1.5</v>
      </c>
      <c r="E11" s="110">
        <f t="shared" ref="E11:E23" si="0">C11*D11</f>
        <v>19.799999999999997</v>
      </c>
      <c r="F11" s="97">
        <v>3</v>
      </c>
      <c r="G11" s="91"/>
      <c r="H11" s="91"/>
      <c r="I11" s="96">
        <f t="shared" ref="I11:I23" si="1">E11*F11</f>
        <v>59.399999999999991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>
        <v>10279</v>
      </c>
      <c r="B12" s="91"/>
      <c r="C12" s="109">
        <v>65.599999999999994</v>
      </c>
      <c r="D12" s="107">
        <v>1.5</v>
      </c>
      <c r="E12" s="110">
        <f t="shared" si="0"/>
        <v>98.399999999999991</v>
      </c>
      <c r="F12" s="97">
        <v>3</v>
      </c>
      <c r="G12" s="91"/>
      <c r="H12" s="91"/>
      <c r="I12" s="96">
        <f t="shared" si="1"/>
        <v>295.2</v>
      </c>
      <c r="J12" s="91"/>
      <c r="L12" s="5"/>
    </row>
    <row r="13" spans="1:16" ht="15" customHeight="1">
      <c r="A13" s="100" t="s">
        <v>278</v>
      </c>
      <c r="B13" s="91">
        <v>10170</v>
      </c>
      <c r="C13" s="109">
        <v>28</v>
      </c>
      <c r="D13" s="107">
        <v>1.5</v>
      </c>
      <c r="E13" s="110">
        <f t="shared" si="0"/>
        <v>42</v>
      </c>
      <c r="F13" s="97">
        <v>1.5</v>
      </c>
      <c r="G13" s="91"/>
      <c r="H13" s="91"/>
      <c r="I13" s="96">
        <f t="shared" si="1"/>
        <v>63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291</v>
      </c>
      <c r="B14" s="91" t="s">
        <v>295</v>
      </c>
      <c r="C14" s="109">
        <v>33</v>
      </c>
      <c r="D14" s="107">
        <v>1.5</v>
      </c>
      <c r="E14" s="110">
        <f t="shared" si="0"/>
        <v>49.5</v>
      </c>
      <c r="F14" s="97">
        <v>6</v>
      </c>
      <c r="G14" s="91"/>
      <c r="H14" s="91"/>
      <c r="I14" s="96">
        <f t="shared" si="1"/>
        <v>297</v>
      </c>
      <c r="J14" s="91"/>
    </row>
    <row r="15" spans="1:16" ht="15" customHeight="1">
      <c r="A15" s="100" t="s">
        <v>276</v>
      </c>
      <c r="B15" s="91"/>
      <c r="C15" s="109">
        <v>310</v>
      </c>
      <c r="D15" s="107">
        <v>1.33</v>
      </c>
      <c r="E15" s="110">
        <f t="shared" si="0"/>
        <v>412.3</v>
      </c>
      <c r="F15" s="97">
        <v>3</v>
      </c>
      <c r="G15" s="91"/>
      <c r="H15" s="91"/>
      <c r="I15" s="96">
        <f t="shared" si="1"/>
        <v>1236.9000000000001</v>
      </c>
      <c r="J15" s="91"/>
      <c r="K15" s="22"/>
      <c r="L15" s="22"/>
      <c r="M15" s="22"/>
      <c r="N15" s="22"/>
      <c r="O15" s="22"/>
      <c r="P15" s="22"/>
    </row>
    <row r="16" spans="1:16" s="22" customFormat="1" ht="15" customHeight="1">
      <c r="A16" s="100" t="s">
        <v>296</v>
      </c>
      <c r="B16" s="91"/>
      <c r="C16" s="109">
        <v>48.96</v>
      </c>
      <c r="D16" s="107">
        <v>1.5</v>
      </c>
      <c r="E16" s="110">
        <f t="shared" si="0"/>
        <v>73.44</v>
      </c>
      <c r="F16" s="97">
        <v>3</v>
      </c>
      <c r="G16" s="91"/>
      <c r="H16" s="91"/>
      <c r="I16" s="96">
        <f t="shared" si="1"/>
        <v>220.32</v>
      </c>
      <c r="J16" s="91"/>
    </row>
    <row r="17" spans="1:16" ht="15" customHeight="1">
      <c r="A17" s="100" t="s">
        <v>298</v>
      </c>
      <c r="B17" s="91">
        <v>10287</v>
      </c>
      <c r="C17" s="109">
        <v>135.19999999999999</v>
      </c>
      <c r="D17" s="107">
        <v>1.5</v>
      </c>
      <c r="E17" s="110">
        <f t="shared" si="0"/>
        <v>202.79999999999998</v>
      </c>
      <c r="F17" s="97">
        <v>0.4</v>
      </c>
      <c r="G17" s="91"/>
      <c r="H17" s="91"/>
      <c r="I17" s="96">
        <f t="shared" si="1"/>
        <v>81.12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251</v>
      </c>
      <c r="B18" s="91"/>
      <c r="C18" s="109">
        <v>30</v>
      </c>
      <c r="D18" s="107">
        <v>1.33</v>
      </c>
      <c r="E18" s="110">
        <f t="shared" si="0"/>
        <v>39.900000000000006</v>
      </c>
      <c r="F18" s="97">
        <v>1</v>
      </c>
      <c r="G18" s="91"/>
      <c r="H18" s="91"/>
      <c r="I18" s="96">
        <f t="shared" si="1"/>
        <v>39.900000000000006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292</v>
      </c>
      <c r="B19" s="91" t="s">
        <v>297</v>
      </c>
      <c r="C19" s="109">
        <v>71.92</v>
      </c>
      <c r="D19" s="107">
        <v>1.5</v>
      </c>
      <c r="E19" s="110">
        <f t="shared" si="0"/>
        <v>107.88</v>
      </c>
      <c r="F19" s="97">
        <v>3</v>
      </c>
      <c r="G19" s="91"/>
      <c r="H19" s="91"/>
      <c r="I19" s="96">
        <f t="shared" si="1"/>
        <v>323.64</v>
      </c>
      <c r="J19" s="91"/>
      <c r="K19" s="22"/>
      <c r="L19" s="22"/>
      <c r="M19" s="22"/>
      <c r="N19" s="22"/>
      <c r="O19" s="22"/>
      <c r="P19" s="22"/>
    </row>
    <row r="20" spans="1:16" s="22" customFormat="1" ht="15" customHeight="1">
      <c r="A20" s="100" t="s">
        <v>301</v>
      </c>
      <c r="B20" s="91">
        <v>10292</v>
      </c>
      <c r="C20" s="109">
        <v>147.19999999999999</v>
      </c>
      <c r="D20" s="107">
        <v>1.5</v>
      </c>
      <c r="E20" s="110">
        <f t="shared" si="0"/>
        <v>220.79999999999998</v>
      </c>
      <c r="F20" s="97">
        <v>0.4</v>
      </c>
      <c r="G20" s="91"/>
      <c r="H20" s="91"/>
      <c r="I20" s="96">
        <f t="shared" si="1"/>
        <v>88.32</v>
      </c>
      <c r="J20" s="91"/>
    </row>
    <row r="21" spans="1:16" s="22" customFormat="1" ht="15" customHeight="1">
      <c r="A21" s="100" t="s">
        <v>300</v>
      </c>
      <c r="B21" s="91"/>
      <c r="C21" s="109">
        <v>44</v>
      </c>
      <c r="D21" s="107">
        <v>1.5</v>
      </c>
      <c r="E21" s="110">
        <f t="shared" si="0"/>
        <v>66</v>
      </c>
      <c r="F21" s="97">
        <v>0.6</v>
      </c>
      <c r="G21" s="91"/>
      <c r="H21" s="91"/>
      <c r="I21" s="96">
        <f t="shared" si="1"/>
        <v>39.6</v>
      </c>
      <c r="J21" s="91"/>
    </row>
    <row r="22" spans="1:16" ht="15" customHeight="1">
      <c r="A22" s="100" t="s">
        <v>19</v>
      </c>
      <c r="B22" s="91"/>
      <c r="C22" s="109">
        <v>8</v>
      </c>
      <c r="D22" s="107">
        <v>1.5</v>
      </c>
      <c r="E22" s="110">
        <f t="shared" si="0"/>
        <v>12</v>
      </c>
      <c r="F22" s="97">
        <v>3</v>
      </c>
      <c r="G22" s="91"/>
      <c r="H22" s="91"/>
      <c r="I22" s="96">
        <f t="shared" si="1"/>
        <v>36</v>
      </c>
      <c r="J22" s="91"/>
      <c r="P22" s="22"/>
    </row>
    <row r="23" spans="1:16" ht="15" customHeight="1">
      <c r="A23" s="100" t="s">
        <v>299</v>
      </c>
      <c r="B23" s="91">
        <v>10300</v>
      </c>
      <c r="C23" s="109">
        <v>120.8</v>
      </c>
      <c r="D23" s="107">
        <v>1.5</v>
      </c>
      <c r="E23" s="110">
        <f t="shared" si="0"/>
        <v>181.2</v>
      </c>
      <c r="F23" s="97">
        <v>0.4</v>
      </c>
      <c r="G23" s="91"/>
      <c r="H23" s="91"/>
      <c r="I23" s="91">
        <f t="shared" si="1"/>
        <v>72.48</v>
      </c>
      <c r="J23" s="91"/>
    </row>
    <row r="24" spans="1:16" ht="15" customHeight="1">
      <c r="A24" s="100"/>
      <c r="B24" s="91"/>
      <c r="C24" s="94"/>
      <c r="D24" s="111"/>
      <c r="E24" s="95"/>
      <c r="F24" s="93"/>
      <c r="G24" s="91"/>
      <c r="H24" s="96"/>
      <c r="I24" s="83"/>
      <c r="J24" s="96">
        <f>SUM(I10:I24)</f>
        <v>2933.88</v>
      </c>
    </row>
    <row r="25" spans="1:16" ht="15" customHeight="1">
      <c r="A25" s="83"/>
      <c r="B25" s="83"/>
      <c r="C25" s="83"/>
      <c r="D25" s="83"/>
      <c r="E25" s="83"/>
      <c r="F25" s="83"/>
      <c r="G25" s="83"/>
      <c r="H25" s="83"/>
      <c r="I25" s="83"/>
      <c r="J25" s="91"/>
    </row>
    <row r="26" spans="1:16">
      <c r="A26" s="91"/>
      <c r="B26" s="91"/>
      <c r="C26" s="83"/>
      <c r="D26" s="83"/>
      <c r="E26" s="91"/>
      <c r="F26" s="83"/>
      <c r="G26" s="83"/>
      <c r="H26" s="83"/>
      <c r="I26" s="83"/>
      <c r="J26" s="83"/>
    </row>
    <row r="27" spans="1:16">
      <c r="A27" s="83"/>
      <c r="B27" s="83"/>
      <c r="C27" s="83"/>
      <c r="D27" s="83"/>
      <c r="E27" s="91"/>
      <c r="F27" s="91"/>
      <c r="G27" s="100">
        <v>2020</v>
      </c>
      <c r="H27" s="96">
        <f>J24</f>
        <v>2933.88</v>
      </c>
      <c r="I27" s="96">
        <f>H27*B8</f>
        <v>117.35520000000001</v>
      </c>
      <c r="J27" s="91"/>
    </row>
    <row r="28" spans="1:16">
      <c r="A28" s="91" t="str">
        <f>"Augmentation en "&amp;B6&amp;" ans "</f>
        <v xml:space="preserve">Augmentation en 5 ans </v>
      </c>
      <c r="B28" s="102">
        <f>IF(B6=6,J32,IF(B6=5,J31,IF(B6=4,J30,IF(B6=3,J29,IF(B6=3,J28,IF(B6=2,J28))))))</f>
        <v>498.34463201279999</v>
      </c>
      <c r="C28" s="83"/>
      <c r="D28" s="101"/>
      <c r="E28" s="91"/>
      <c r="F28" s="100">
        <v>2</v>
      </c>
      <c r="G28" s="100">
        <v>2021</v>
      </c>
      <c r="H28" s="96">
        <f>H27+I27</f>
        <v>3051.2352000000001</v>
      </c>
      <c r="I28" s="96">
        <f>H28*B8</f>
        <v>122.049408</v>
      </c>
      <c r="J28" s="96">
        <f ca="1">SUM(I27)</f>
        <v>152.18800000000002</v>
      </c>
      <c r="K28" s="5"/>
    </row>
    <row r="29" spans="1:16">
      <c r="A29" s="91"/>
      <c r="B29" s="100"/>
      <c r="C29" s="101"/>
      <c r="D29" s="101"/>
      <c r="E29" s="91"/>
      <c r="F29" s="100">
        <v>3</v>
      </c>
      <c r="G29" s="100">
        <v>2022</v>
      </c>
      <c r="H29" s="96">
        <f>H28+I28</f>
        <v>3173.2846079999999</v>
      </c>
      <c r="I29" s="96">
        <f>H29*B8</f>
        <v>126.93138432000001</v>
      </c>
      <c r="J29" s="96">
        <f ca="1">SUM(I27:I28)</f>
        <v>310.46352000000002</v>
      </c>
    </row>
    <row r="30" spans="1:16">
      <c r="A30" s="91" t="s">
        <v>280</v>
      </c>
      <c r="B30" s="103">
        <f>(J24+B28)/3</f>
        <v>1144.0748773376001</v>
      </c>
      <c r="C30" s="91"/>
      <c r="D30" s="91"/>
      <c r="E30" s="91"/>
      <c r="F30" s="100">
        <v>4</v>
      </c>
      <c r="G30" s="100">
        <v>2023</v>
      </c>
      <c r="H30" s="96">
        <f>H29+I29</f>
        <v>3300.2159923199997</v>
      </c>
      <c r="I30" s="96">
        <f>H30*B8</f>
        <v>132.00863969279999</v>
      </c>
      <c r="J30" s="96">
        <f ca="1">SUM(I27:I29)</f>
        <v>475.07006080000002</v>
      </c>
    </row>
    <row r="31" spans="1:16">
      <c r="A31" s="91"/>
      <c r="B31" s="91"/>
      <c r="C31" s="93"/>
      <c r="D31" s="91"/>
      <c r="E31" s="91"/>
      <c r="F31" s="100">
        <v>5</v>
      </c>
      <c r="G31" s="100">
        <v>2024</v>
      </c>
      <c r="H31" s="96">
        <f ca="1">H30+I30</f>
        <v>4450.9608632320005</v>
      </c>
      <c r="I31" s="96">
        <f ca="1">H31*B8</f>
        <v>178.03843452928001</v>
      </c>
      <c r="J31" s="96">
        <f>SUM(I27:I30)</f>
        <v>498.34463201279999</v>
      </c>
    </row>
    <row r="32" spans="1:16">
      <c r="A32" s="91"/>
      <c r="B32" s="91"/>
      <c r="C32" s="91"/>
      <c r="D32" s="91"/>
      <c r="E32" s="91"/>
      <c r="F32" s="100">
        <v>6</v>
      </c>
      <c r="G32" s="100">
        <v>2025</v>
      </c>
      <c r="H32" s="96">
        <f ca="1">H31+I31</f>
        <v>4628.9992977612801</v>
      </c>
      <c r="I32" s="96"/>
      <c r="J32" s="96">
        <f ca="1">SUM(I27:I31)</f>
        <v>824.29929776128006</v>
      </c>
    </row>
    <row r="33" spans="1:10" s="22" customFormat="1">
      <c r="A33" s="91"/>
      <c r="B33" s="91"/>
      <c r="C33" s="91"/>
      <c r="D33" s="91"/>
      <c r="E33" s="91"/>
      <c r="F33" s="112" t="str">
        <f>"Somme d'augmentation sur "&amp;B6&amp;" ans :"</f>
        <v>Somme d'augmentation sur 5 ans :</v>
      </c>
      <c r="G33" s="112"/>
      <c r="H33" s="113"/>
      <c r="I33" s="114">
        <f ca="1">IF(B6=6,J32,IF(B6=5,J31,IF(B6=4,J30,IF(B6=3,J29,IF(B6=3,J28,IF(B6=2,J28))))))</f>
        <v>646.26086323200002</v>
      </c>
      <c r="J33" s="91"/>
    </row>
    <row r="34" spans="1:10">
      <c r="A34" s="115" t="str">
        <f>"PRIX par maintenance lissée sur "&amp;B6&amp;" ans :"</f>
        <v>PRIX par maintenance lissée sur 5 ans :</v>
      </c>
      <c r="B34" s="116">
        <f>B30</f>
        <v>1144.0748773376001</v>
      </c>
      <c r="C34" s="91"/>
      <c r="D34" s="83"/>
      <c r="E34" s="83"/>
      <c r="F34" s="83"/>
      <c r="G34" s="83"/>
      <c r="H34" s="84"/>
      <c r="I34" s="83"/>
      <c r="J34" s="83"/>
    </row>
    <row r="35" spans="1:10">
      <c r="A35" s="87"/>
      <c r="B35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2021-10-04T14:53:38Z</dcterms:modified>
</cp:coreProperties>
</file>