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I22" i="15"/>
  <c r="E22"/>
  <c r="I12"/>
  <c r="E11"/>
  <c r="I11" s="1"/>
  <c r="E12"/>
  <c r="E13"/>
  <c r="I13" s="1"/>
  <c r="E14"/>
  <c r="I14" s="1"/>
  <c r="E15"/>
  <c r="I15" s="1"/>
  <c r="E16"/>
  <c r="I16" s="1"/>
  <c r="E17"/>
  <c r="I17" s="1"/>
  <c r="E18"/>
  <c r="I18" s="1"/>
  <c r="E19"/>
  <c r="I19" s="1"/>
  <c r="E20"/>
  <c r="I20" s="1"/>
  <c r="E21"/>
  <c r="I21" s="1"/>
  <c r="E23"/>
  <c r="I23" s="1"/>
  <c r="E24"/>
  <c r="I24" s="1"/>
  <c r="A36"/>
  <c r="F35"/>
  <c r="C8"/>
  <c r="E10"/>
  <c r="I10" s="1"/>
  <c r="A30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J26" i="15" l="1"/>
  <c r="AI74" i="4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9" i="15" l="1"/>
  <c r="I29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30" i="15" l="1"/>
  <c r="H30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30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31" i="15" l="1"/>
  <c r="I31" s="1"/>
  <c r="H32" s="1"/>
  <c r="I32" s="1"/>
  <c r="H33" s="1"/>
  <c r="I33" s="1"/>
  <c r="H34" s="1"/>
  <c r="J31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J32" i="15" l="1"/>
  <c r="J33"/>
  <c r="J34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I35" i="15" l="1"/>
  <c r="B30"/>
  <c r="B32" s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B36" i="15" l="1"/>
  <c r="AV78" i="4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<sst xmlns="http://schemas.openxmlformats.org/spreadsheetml/2006/main" count="2595" uniqueCount="309">
  <si>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</si>
  <si>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</si>
  <si>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</si>
  <si>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</si>
  <si>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</si>
  <si>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</si>
  <si>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</si>
  <si>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</si>
  <si>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</si>
  <si>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</si>
  <si>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</si>
  <si>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</si>
  <si>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</si>
  <si>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</si>
  <si>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</si>
  <si>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</si>
  <si>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</si>
  <si>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</si>
  <si>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</si>
  <si>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</si>
  <si>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</si>
  <si>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</si>
  <si>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</si>
  <si>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</si>
  <si>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</si>
  <si>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</si>
  <si>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</si>
  <si>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</si>
  <si>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</si>
  <si>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</si>
  <si>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</si>
  <si>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</si>
  <si>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</si>
  <si>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</si>
  <si>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</si>
  <si>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</si>
  <si>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</si>
  <si>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</si>
  <si>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</si>
  <si>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</si>
  <si>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</si>
  <si>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</si>
  <si>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</si>
  <si>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</si>
  <si>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</si>
  <si>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</si>
  <si>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</si>
  <si>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</si>
  <si>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</si>
  <si>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</si>
  <si>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</si>
  <si>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</si>
  <si>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</si>
  <si>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</si>
  <si>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</si>
  <si>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</si>
  <si>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</si>
  <si>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</si>
  <si>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</si>
  <si>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</si>
  <si>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</si>
  <si>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</si>
  <si>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</si>
  <si>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</si>
  <si>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</si>
  <si>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</si>
  <si>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</si>
  <si>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</si>
  <si>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</si>
  <si>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</si>
  <si>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</si>
  <si>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</si>
  <si>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</si>
  <si>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</si>
  <si>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</si>
  <si>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</si>
  <si>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</si>
  <si>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</si>
  <si>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</si>
  <si>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</si>
  <si>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</si>
  <si>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</si>
  <si>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</si>
  <si>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</si>
  <si>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</si>
  <si>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</si>
  <si>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</si>
  <si>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</si>
  <si>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</si>
  <si>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</si>
  <si>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</si>
  <si>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</si>
  <si>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</si>
  <si>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</si>
  <si>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</si>
  <si>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</si>
  <si>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</si>
  <si>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</si>
  <si>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</si>
  <si>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</si>
  <si>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</si>
  <si>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</si>
  <si>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</si>
  <si>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</si>
  <si>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</si>
  <si>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</si>
  <si>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</si>
  <si>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</si>
  <si>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</si>
  <si>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</si>
  <si>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</si>
  <si>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</si>
  <si>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</si>
  <si>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</si>
  <si>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</si>
  <si>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</si>
  <si>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</si>
  <si>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</si>
  <si>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</si>
  <si>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</si>
  <si>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</si>
  <si>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</si>
  <si>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</si>
  <si>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</si>
  <si>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</si>
  <si>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</si>
  <si>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</si>
  <si>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</si>
  <si>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</si>
  <si>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</si>
  <si>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</si>
  <si>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</si>
  <si>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</si>
  <si>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</si>
  <si>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</si>
  <si>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</si>
  <si>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</si>
  <si>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</si>
  <si>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</si>
  <si>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</si>
  <si>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</si>
  <si>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</si>
  <si>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</si>
  <si>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</si>
  <si>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</si>
  <si>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</si>
  <si>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</si>
  <si>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</si>
  <si>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</si>
  <si>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</si>
  <si>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</si>
  <si>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</si>
  <si>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</si>
  <si>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</si>
  <si>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</si>
  <si>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</si>
  <si>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</si>
  <si>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</si>
  <si>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</si>
  <si>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</si>
  <si>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</si>
  <si>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</si>
  <si>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</si>
  <si>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</si>
  <si>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</si>
  <si>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</si>
  <si>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</si>
  <si>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</si>
  <si>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</si>
  <si>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</si>
  <si>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</si>
  <si>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</si>
  <si>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</si>
  <si>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</si>
  <si>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</si>
  <si>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</si>
  <si>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</si>
  <si>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</si>
  <si>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</si>
  <si>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</si>
  <si>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</si>
  <si>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</si>
  <si>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</si>
  <si>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</si>
  <si>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</si>
  <si>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</si>
  <si>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</si>
  <si>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</si>
  <si>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</si>
  <si>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</si>
  <si>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</si>
  <si>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</si>
  <si>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</si>
  <si>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</si>
  <si>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</si>
  <si>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</si>
  <si>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</si>
  <si>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</si>
  <si>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</si>
  <si>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</si>
  <si>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</si>
  <si>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</si>
  <si>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</si>
  <si>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</si>
  <si>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</si>
  <si>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</si>
  <si>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</si>
  <si>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</si>
  <si>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</si>
  <si>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</si>
  <si>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</si>
  <si>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</si>
  <si>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</si>
  <si>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</si>
  <si>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</si>
  <si>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</si>
  <si>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</si>
  <si>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</si>
  <si>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</si>
  <si>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</si>
  <si>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</si>
  <si>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</si>
  <si>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</si>
  <si>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</si>
  <si>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</si>
  <si>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</si>
  <si>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</si>
  <si>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</si>
  <si>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</si>
  <si>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</si>
  <si>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</si>
  <si>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</si>
  <si>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</si>
  <si>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</si>
  <si>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</si>
  <si>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</si>
  <si>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</si>
  <si>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</si>
  <si>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</si>
  <si>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</si>
  <si>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</si>
  <si>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</si>
  <si>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</si>
  <si>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</si>
  <si>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</si>
  <si>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</si>
  <si>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</si>
  <si>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</si>
  <si>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</si>
  <si>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</si>
  <si>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</si>
  <si>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</si>
  <si>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</si>
  <si>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</si>
  <si>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</si>
  <si>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</si>
  <si>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</si>
  <si>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</si>
  <si>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</si>
  <si>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</si>
  <si>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</si>
  <si>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</si>
  <si>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</si>
  <si>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</si>
  <si>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</si>
  <si>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</si>
  <si>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</si>
  <si>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</si>
  <si>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</si>
  <si>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</si>
  <si>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</si>
  <si>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</si>
  <si>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</si>
  <si>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</si>
  <si>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</si>
  <si>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</si>
  <si>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</si>
  <si>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</si>
  <si>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Tx Marge</t>
  </si>
  <si>
    <t xml:space="preserve">PRIX par maintenance </t>
  </si>
  <si>
    <t>Prix d'achat des Kits/Huile/MO</t>
  </si>
  <si>
    <t>Prix Vente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</si>
  <si>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</si>
  <si>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</si>
  <si>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</si>
  <si>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</si>
  <si>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</si>
  <si>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</si>
  <si>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</si>
  <si>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bidon huile</t>
  </si>
  <si>
    <t>filtre a air</t>
  </si>
  <si>
    <t>separateur</t>
  </si>
  <si>
    <t>TIBA</t>
  </si>
  <si>
    <t>BELAIR ATLAS</t>
  </si>
  <si>
    <t>GS</t>
  </si>
  <si>
    <t>sa17118</t>
  </si>
  <si>
    <t>fh</t>
  </si>
  <si>
    <t>SH56255</t>
  </si>
  <si>
    <t>os5073</t>
  </si>
  <si>
    <t>edr37</t>
  </si>
  <si>
    <t>vr46 25L</t>
  </si>
  <si>
    <t>f4k237</t>
  </si>
  <si>
    <t>f4k238</t>
  </si>
  <si>
    <t>sa16579</t>
  </si>
  <si>
    <t>sa190077</t>
  </si>
  <si>
    <t>sh63063</t>
  </si>
  <si>
    <t>ot2044</t>
  </si>
  <si>
    <t>xpa1320</t>
  </si>
  <si>
    <t>wos 20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</si>
</sst>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A7" workbookViewId="0">
      <selection activeCell="F18" sqref="F18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8" customWidth="1"/>
  </cols>
  <sheetData>
    <row r="1" spans="1:16" s="22" customFormat="1" ht="38.25">
      <c r="A1" s="83"/>
      <c r="B1" s="83"/>
      <c r="C1" s="88" t="s">
        <v>280</v>
      </c>
      <c r="D1" s="89" t="s">
        <v>278</v>
      </c>
      <c r="E1" s="90" t="s">
        <v>281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287</v>
      </c>
      <c r="B2" s="107" t="s">
        <v>292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283</v>
      </c>
      <c r="B3" s="107" t="s">
        <v>293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282</v>
      </c>
      <c r="B4" s="107" t="s">
        <v>294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284</v>
      </c>
      <c r="B5" s="107">
        <v>6000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285</v>
      </c>
      <c r="B6" s="107">
        <v>3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286</v>
      </c>
      <c r="B7" s="107">
        <v>3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288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/>
      <c r="B10" s="91"/>
      <c r="C10" s="109"/>
      <c r="D10" s="107">
        <v>1.5</v>
      </c>
      <c r="E10" s="110">
        <f>C10*D10</f>
        <v>0</v>
      </c>
      <c r="F10" s="97"/>
      <c r="G10" s="91"/>
      <c r="H10" s="91"/>
      <c r="I10" s="96">
        <f t="shared" ref="I10:I24" si="0">E10*F10</f>
        <v>0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100" t="s">
        <v>290</v>
      </c>
      <c r="B11" s="91" t="s">
        <v>295</v>
      </c>
      <c r="C11" s="109">
        <v>17.190000000000001</v>
      </c>
      <c r="D11" s="107">
        <v>1.4</v>
      </c>
      <c r="E11" s="110">
        <f t="shared" ref="E11:E24" si="1">C11*D11</f>
        <v>24.065999999999999</v>
      </c>
      <c r="F11" s="97">
        <v>3</v>
      </c>
      <c r="G11" s="91"/>
      <c r="H11" s="91"/>
      <c r="I11" s="96">
        <f t="shared" si="0"/>
        <v>72.197999999999993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 t="s">
        <v>291</v>
      </c>
      <c r="B12" s="91" t="s">
        <v>298</v>
      </c>
      <c r="C12" s="109">
        <v>74.22</v>
      </c>
      <c r="D12" s="107">
        <v>1.4</v>
      </c>
      <c r="E12" s="110">
        <f t="shared" si="1"/>
        <v>103.90799999999999</v>
      </c>
      <c r="F12" s="97">
        <v>3</v>
      </c>
      <c r="G12" s="91"/>
      <c r="H12" s="91"/>
      <c r="I12" s="96">
        <f t="shared" si="0"/>
        <v>311.72399999999993</v>
      </c>
      <c r="J12" s="91"/>
      <c r="L12" s="5"/>
    </row>
    <row r="13" spans="1:16" s="22" customFormat="1" ht="15" customHeight="1">
      <c r="A13" s="100" t="s">
        <v>296</v>
      </c>
      <c r="B13" s="91" t="s">
        <v>297</v>
      </c>
      <c r="C13" s="109">
        <v>9.3800000000000008</v>
      </c>
      <c r="D13" s="107">
        <v>1.4</v>
      </c>
      <c r="E13" s="110">
        <f t="shared" si="1"/>
        <v>13.132</v>
      </c>
      <c r="F13" s="97">
        <v>3</v>
      </c>
      <c r="G13" s="91"/>
      <c r="H13" s="91"/>
      <c r="I13" s="96">
        <f t="shared" si="0"/>
        <v>39.396000000000001</v>
      </c>
      <c r="J13" s="91"/>
      <c r="L13" s="5"/>
    </row>
    <row r="14" spans="1:16" ht="15" customHeight="1">
      <c r="A14" s="100" t="s">
        <v>301</v>
      </c>
      <c r="B14" s="91"/>
      <c r="C14" s="109">
        <v>55.44</v>
      </c>
      <c r="D14" s="107">
        <v>1.4</v>
      </c>
      <c r="E14" s="110">
        <f t="shared" si="1"/>
        <v>77.615999999999985</v>
      </c>
      <c r="F14" s="97">
        <v>3</v>
      </c>
      <c r="G14" s="91"/>
      <c r="H14" s="91"/>
      <c r="I14" s="96">
        <f t="shared" si="0"/>
        <v>232.84799999999996</v>
      </c>
      <c r="J14" s="91"/>
      <c r="K14" s="22"/>
      <c r="L14" s="22"/>
      <c r="M14" s="22"/>
      <c r="N14" s="22"/>
      <c r="O14" s="22"/>
      <c r="P14" s="22"/>
    </row>
    <row r="15" spans="1:16" s="22" customFormat="1" ht="15" customHeight="1">
      <c r="A15" s="100" t="s">
        <v>276</v>
      </c>
      <c r="B15" s="91" t="s">
        <v>299</v>
      </c>
      <c r="C15" s="109">
        <v>214.2</v>
      </c>
      <c r="D15" s="107">
        <v>1.33</v>
      </c>
      <c r="E15" s="110">
        <f t="shared" si="1"/>
        <v>284.88600000000002</v>
      </c>
      <c r="F15" s="97">
        <v>4</v>
      </c>
      <c r="G15" s="91"/>
      <c r="H15" s="91"/>
      <c r="I15" s="96">
        <f t="shared" si="0"/>
        <v>1139.5440000000001</v>
      </c>
      <c r="J15" s="91"/>
    </row>
    <row r="16" spans="1:16" ht="15" customHeight="1">
      <c r="A16" s="100" t="s">
        <v>289</v>
      </c>
      <c r="B16" s="91" t="s">
        <v>300</v>
      </c>
      <c r="C16" s="109">
        <v>53.75</v>
      </c>
      <c r="D16" s="107">
        <v>1.4</v>
      </c>
      <c r="E16" s="110">
        <f t="shared" si="1"/>
        <v>75.25</v>
      </c>
      <c r="F16" s="97">
        <v>4</v>
      </c>
      <c r="G16" s="91"/>
      <c r="H16" s="91"/>
      <c r="I16" s="96">
        <f t="shared" si="0"/>
        <v>301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 t="s">
        <v>302</v>
      </c>
      <c r="B17" s="91"/>
      <c r="C17" s="109">
        <v>52</v>
      </c>
      <c r="D17" s="107">
        <v>1.4</v>
      </c>
      <c r="E17" s="110">
        <f t="shared" si="1"/>
        <v>72.8</v>
      </c>
      <c r="F17" s="97">
        <v>3</v>
      </c>
      <c r="G17" s="91"/>
      <c r="H17" s="91"/>
      <c r="I17" s="96">
        <f t="shared" si="0"/>
        <v>218.39999999999998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 t="s">
        <v>308</v>
      </c>
      <c r="B18" s="91"/>
      <c r="C18" s="109">
        <v>543.73</v>
      </c>
      <c r="D18" s="107">
        <v>1.3</v>
      </c>
      <c r="E18" s="110">
        <f t="shared" si="1"/>
        <v>706.84900000000005</v>
      </c>
      <c r="F18" s="97">
        <v>3</v>
      </c>
      <c r="G18" s="91"/>
      <c r="H18" s="91"/>
      <c r="I18" s="96">
        <f t="shared" si="0"/>
        <v>2120.547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303</v>
      </c>
      <c r="B19" s="91"/>
      <c r="C19" s="109">
        <v>11.3</v>
      </c>
      <c r="D19" s="107">
        <v>1.4</v>
      </c>
      <c r="E19" s="110">
        <f t="shared" si="1"/>
        <v>15.82</v>
      </c>
      <c r="F19" s="97">
        <v>1</v>
      </c>
      <c r="G19" s="91"/>
      <c r="H19" s="91"/>
      <c r="I19" s="96">
        <f t="shared" si="0"/>
        <v>15.82</v>
      </c>
      <c r="J19" s="91"/>
      <c r="K19" s="22"/>
      <c r="L19" s="22"/>
      <c r="M19" s="22"/>
      <c r="N19" s="22"/>
      <c r="O19" s="22"/>
      <c r="P19" s="22"/>
    </row>
    <row r="20" spans="1:16" s="22" customFormat="1" ht="15" customHeight="1">
      <c r="A20" s="100" t="s">
        <v>304</v>
      </c>
      <c r="B20" s="91"/>
      <c r="C20" s="109">
        <v>6</v>
      </c>
      <c r="D20" s="107">
        <v>1.4</v>
      </c>
      <c r="E20" s="110">
        <f t="shared" si="1"/>
        <v>8.3999999999999986</v>
      </c>
      <c r="F20" s="97">
        <v>1</v>
      </c>
      <c r="G20" s="91"/>
      <c r="H20" s="91"/>
      <c r="I20" s="96">
        <f t="shared" si="0"/>
        <v>8.3999999999999986</v>
      </c>
      <c r="J20" s="91"/>
    </row>
    <row r="21" spans="1:16" s="22" customFormat="1" ht="15" customHeight="1">
      <c r="A21" s="100" t="s">
        <v>305</v>
      </c>
      <c r="B21" s="91"/>
      <c r="C21" s="109">
        <v>7.33</v>
      </c>
      <c r="D21" s="107">
        <v>1.4</v>
      </c>
      <c r="E21" s="110">
        <f t="shared" si="1"/>
        <v>10.261999999999999</v>
      </c>
      <c r="F21" s="97">
        <v>1</v>
      </c>
      <c r="G21" s="91"/>
      <c r="H21" s="91"/>
      <c r="I21" s="96">
        <f t="shared" si="0"/>
        <v>10.261999999999999</v>
      </c>
      <c r="J21" s="91"/>
    </row>
    <row r="22" spans="1:16" s="22" customFormat="1" ht="15" customHeight="1">
      <c r="A22" s="100" t="s">
        <v>307</v>
      </c>
      <c r="B22" s="91"/>
      <c r="C22" s="109">
        <v>9</v>
      </c>
      <c r="D22" s="107">
        <v>1.4</v>
      </c>
      <c r="E22" s="110">
        <f t="shared" si="1"/>
        <v>12.6</v>
      </c>
      <c r="F22" s="97">
        <v>4</v>
      </c>
      <c r="G22" s="91"/>
      <c r="H22" s="91"/>
      <c r="I22" s="96">
        <f t="shared" si="0"/>
        <v>50.4</v>
      </c>
      <c r="J22" s="91"/>
    </row>
    <row r="23" spans="1:16" s="22" customFormat="1" ht="15" customHeight="1">
      <c r="A23" s="100" t="s">
        <v>306</v>
      </c>
      <c r="B23" s="91"/>
      <c r="C23" s="109">
        <v>44.63</v>
      </c>
      <c r="D23" s="107">
        <v>1.4</v>
      </c>
      <c r="E23" s="110">
        <f t="shared" si="1"/>
        <v>62.481999999999999</v>
      </c>
      <c r="F23" s="97">
        <v>1</v>
      </c>
      <c r="G23" s="91"/>
      <c r="H23" s="91"/>
      <c r="I23" s="96">
        <f t="shared" si="0"/>
        <v>62.481999999999999</v>
      </c>
      <c r="J23" s="91"/>
    </row>
    <row r="24" spans="1:16" ht="15" customHeight="1">
      <c r="A24" s="100" t="s">
        <v>19</v>
      </c>
      <c r="B24" s="91"/>
      <c r="C24" s="109">
        <v>8</v>
      </c>
      <c r="D24" s="107">
        <v>1.4</v>
      </c>
      <c r="E24" s="110">
        <f t="shared" si="1"/>
        <v>11.2</v>
      </c>
      <c r="F24" s="97">
        <v>4</v>
      </c>
      <c r="G24" s="91"/>
      <c r="H24" s="91"/>
      <c r="I24" s="96">
        <f t="shared" si="0"/>
        <v>44.8</v>
      </c>
      <c r="J24" s="91"/>
      <c r="P24" s="22"/>
    </row>
    <row r="25" spans="1:16" ht="15" customHeight="1">
      <c r="A25" s="100"/>
      <c r="B25" s="91"/>
      <c r="C25" s="109"/>
      <c r="D25" s="107"/>
      <c r="E25" s="110"/>
      <c r="F25" s="97"/>
      <c r="G25" s="91"/>
      <c r="H25" s="91"/>
      <c r="I25" s="91"/>
      <c r="J25" s="91"/>
    </row>
    <row r="26" spans="1:16" ht="15" customHeight="1">
      <c r="A26" s="100"/>
      <c r="B26" s="91"/>
      <c r="C26" s="94"/>
      <c r="D26" s="111"/>
      <c r="E26" s="95"/>
      <c r="F26" s="93"/>
      <c r="G26" s="91"/>
      <c r="H26" s="96"/>
      <c r="I26" s="83"/>
      <c r="J26" s="96">
        <f>SUM(I10:I26)</f>
        <v>4627.820999999999</v>
      </c>
    </row>
    <row r="27" spans="1:16" ht="15" customHeight="1">
      <c r="A27" s="83"/>
      <c r="B27" s="83"/>
      <c r="C27" s="83"/>
      <c r="D27" s="83"/>
      <c r="E27" s="83"/>
      <c r="F27" s="83"/>
      <c r="G27" s="83"/>
      <c r="H27" s="83"/>
      <c r="I27" s="83"/>
      <c r="J27" s="91"/>
    </row>
    <row r="28" spans="1:16">
      <c r="A28" s="91"/>
      <c r="B28" s="91"/>
      <c r="C28" s="83"/>
      <c r="D28" s="83"/>
      <c r="E28" s="91"/>
      <c r="F28" s="83"/>
      <c r="G28" s="83"/>
      <c r="H28" s="83"/>
      <c r="I28" s="83"/>
      <c r="J28" s="83"/>
    </row>
    <row r="29" spans="1:16">
      <c r="A29" s="83"/>
      <c r="B29" s="83"/>
      <c r="C29" s="83"/>
      <c r="D29" s="83"/>
      <c r="E29" s="91"/>
      <c r="F29" s="91"/>
      <c r="G29" s="100">
        <v>2020</v>
      </c>
      <c r="H29" s="96">
        <f>J26</f>
        <v>4627.820999999999</v>
      </c>
      <c r="I29" s="96">
        <f>H29*B8</f>
        <v>185.11283999999998</v>
      </c>
      <c r="J29" s="91"/>
    </row>
    <row r="30" spans="1:16">
      <c r="A30" s="91" t="str">
        <f>"Augmentation en "&amp;B6&amp;" ans "</f>
        <v xml:space="preserve">Augmentation en 3 ans </v>
      </c>
      <c r="B30" s="102">
        <f>IF(B6=6,J34,IF(B6=5,J33,IF(B6=4,J32,IF(B6=3,J31,IF(B6=3,J30,IF(B6=2,J30))))))</f>
        <v>377.63019359999993</v>
      </c>
      <c r="C30" s="83"/>
      <c r="D30" s="101"/>
      <c r="E30" s="91"/>
      <c r="F30" s="100">
        <v>2</v>
      </c>
      <c r="G30" s="100">
        <v>2021</v>
      </c>
      <c r="H30" s="96">
        <f>H29+I29</f>
        <v>4812.9338399999988</v>
      </c>
      <c r="I30" s="96">
        <f>H30*B8</f>
        <v>192.51735359999995</v>
      </c>
      <c r="J30" s="96">
        <f>SUM(I29)</f>
        <v>185.11283999999998</v>
      </c>
      <c r="K30" s="5"/>
    </row>
    <row r="31" spans="1:16">
      <c r="A31" s="91"/>
      <c r="B31" s="100"/>
      <c r="C31" s="101"/>
      <c r="D31" s="101"/>
      <c r="E31" s="91"/>
      <c r="F31" s="100">
        <v>3</v>
      </c>
      <c r="G31" s="100">
        <v>2022</v>
      </c>
      <c r="H31" s="96">
        <f>H30+I30</f>
        <v>5005.451193599999</v>
      </c>
      <c r="I31" s="96">
        <f>H31*B8</f>
        <v>200.21804774399996</v>
      </c>
      <c r="J31" s="96">
        <f>SUM(I29:I30)</f>
        <v>377.63019359999993</v>
      </c>
    </row>
    <row r="32" spans="1:16">
      <c r="A32" s="91" t="s">
        <v>279</v>
      </c>
      <c r="B32" s="103">
        <f>(J26/B7)+(B30/B6)</f>
        <v>1668.4837311999997</v>
      </c>
      <c r="C32" s="91"/>
      <c r="D32" s="91"/>
      <c r="E32" s="91"/>
      <c r="F32" s="100">
        <v>4</v>
      </c>
      <c r="G32" s="100">
        <v>2023</v>
      </c>
      <c r="H32" s="96">
        <f>H31+I31</f>
        <v>5205.6692413439987</v>
      </c>
      <c r="I32" s="96">
        <f>H32*B8</f>
        <v>208.22676965375996</v>
      </c>
      <c r="J32" s="96">
        <f>SUM(I29:I31)</f>
        <v>577.84824134399992</v>
      </c>
    </row>
    <row r="33" spans="1:10">
      <c r="A33" s="91"/>
      <c r="B33" s="91"/>
      <c r="C33" s="93"/>
      <c r="D33" s="91"/>
      <c r="E33" s="91"/>
      <c r="F33" s="100">
        <v>5</v>
      </c>
      <c r="G33" s="100">
        <v>2024</v>
      </c>
      <c r="H33" s="96">
        <f>H32+I32</f>
        <v>5413.8960109977588</v>
      </c>
      <c r="I33" s="96">
        <f>H33*B8</f>
        <v>216.55584043991036</v>
      </c>
      <c r="J33" s="96">
        <f>SUM(I29:I32)</f>
        <v>786.07501099775982</v>
      </c>
    </row>
    <row r="34" spans="1:10">
      <c r="A34" s="91"/>
      <c r="B34" s="91"/>
      <c r="C34" s="91"/>
      <c r="D34" s="91"/>
      <c r="E34" s="91"/>
      <c r="F34" s="100">
        <v>6</v>
      </c>
      <c r="G34" s="100">
        <v>2025</v>
      </c>
      <c r="H34" s="96">
        <f>H33+I33</f>
        <v>5630.4518514376696</v>
      </c>
      <c r="I34" s="96"/>
      <c r="J34" s="96">
        <f>SUM(I29:I33)</f>
        <v>1002.6308514376701</v>
      </c>
    </row>
    <row r="35" spans="1:10" s="22" customFormat="1">
      <c r="A35" s="91"/>
      <c r="B35" s="91"/>
      <c r="C35" s="91"/>
      <c r="D35" s="91"/>
      <c r="E35" s="91"/>
      <c r="F35" s="112" t="str">
        <f>"Somme d'augmentation sur "&amp;B6&amp;" ans :"</f>
        <v>Somme d'augmentation sur 3 ans :</v>
      </c>
      <c r="G35" s="112"/>
      <c r="H35" s="113"/>
      <c r="I35" s="114">
        <f>IF(B6=6,J34,IF(B6=5,J33,IF(B6=4,J32,IF(B6=3,J31,IF(B6=3,J30,IF(B6=2,J30))))))</f>
        <v>377.63019359999993</v>
      </c>
      <c r="J35" s="91"/>
    </row>
    <row r="36" spans="1:10">
      <c r="A36" s="115" t="str">
        <f>"PRIX par maintenance lissée sur "&amp;B6&amp;" ans :"</f>
        <v>PRIX par maintenance lissée sur 3 ans :</v>
      </c>
      <c r="B36" s="116">
        <f>B32</f>
        <v>1668.4837311999997</v>
      </c>
      <c r="C36" s="91"/>
      <c r="D36" s="83"/>
      <c r="E36" s="83"/>
      <c r="F36" s="83"/>
      <c r="G36" s="83"/>
      <c r="H36" s="84"/>
      <c r="I36" s="83"/>
      <c r="J36" s="83"/>
    </row>
    <row r="37" spans="1:10">
      <c r="A37" s="87"/>
      <c r="B37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2021-01-06T09:00:37Z</dcterms:modified>
</cp:coreProperties>
</file>